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te\Documents\RR\"/>
    </mc:Choice>
  </mc:AlternateContent>
  <bookViews>
    <workbookView xWindow="0" yWindow="0" windowWidth="21570" windowHeight="8145"/>
  </bookViews>
  <sheets>
    <sheet name="Sheet4" sheetId="4" r:id="rId1"/>
  </sheets>
  <definedNames>
    <definedName name="_K3PO4">Sheet4!$F$12:$H$12</definedName>
    <definedName name="_KNO3">Sheet4!$F$10:$H$10</definedName>
    <definedName name="_Na3PO4">Sheet4!$F$13:$H$13</definedName>
    <definedName name="_NaNO3">Sheet4!$F$11:$H$11</definedName>
    <definedName name="_Suplement">Sheet4!$D$10:$D$13</definedName>
  </definedNames>
  <calcPr calcId="171026"/>
  <customWorkbookViews>
    <customWorkbookView name="1" guid="{A4107E84-4552-4AD1-ABE3-30C47B411220}" maximized="1" xWindow="-8" yWindow="-8" windowWidth="1936" windowHeight="1056" activeSheetId="4" showFormulaBar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  <c r="E30" i="4"/>
  <c r="D30" i="4"/>
  <c r="L9" i="4"/>
  <c r="E19" i="4"/>
  <c r="F19" i="4"/>
  <c r="E18" i="4"/>
  <c r="F18" i="4"/>
  <c r="I13" i="4"/>
  <c r="J13" i="4"/>
  <c r="K13" i="4"/>
  <c r="I12" i="4"/>
  <c r="J12" i="4"/>
  <c r="K12" i="4"/>
  <c r="I11" i="4"/>
  <c r="J11" i="4"/>
  <c r="K11" i="4"/>
  <c r="I10" i="4"/>
  <c r="J10" i="4"/>
  <c r="K10" i="4"/>
  <c r="G20" i="4"/>
  <c r="L13" i="4"/>
  <c r="L10" i="4"/>
  <c r="F33" i="4"/>
  <c r="L11" i="4"/>
  <c r="L12" i="4"/>
  <c r="G26" i="4"/>
  <c r="G25" i="4"/>
</calcChain>
</file>

<file path=xl/comments1.xml><?xml version="1.0" encoding="utf-8"?>
<comments xmlns="http://schemas.openxmlformats.org/spreadsheetml/2006/main">
  <authors>
    <author>barte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  <charset val="238"/>
          </rPr>
          <t>bartek:</t>
        </r>
        <r>
          <rPr>
            <sz val="9"/>
            <color indexed="81"/>
            <rFont val="Tahoma"/>
            <family val="2"/>
            <charset val="238"/>
          </rPr>
          <t xml:space="preserve">
Wprowadź wynik testu na azotany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  <charset val="238"/>
          </rPr>
          <t>bartek:</t>
        </r>
        <r>
          <rPr>
            <sz val="9"/>
            <color indexed="81"/>
            <rFont val="Tahoma"/>
            <family val="2"/>
            <charset val="238"/>
          </rPr>
          <t xml:space="preserve">
Wprowadź wynik testu na fosforany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  <charset val="238"/>
          </rPr>
          <t>bartek:</t>
        </r>
        <r>
          <rPr>
            <sz val="9"/>
            <color indexed="81"/>
            <rFont val="Tahoma"/>
            <family val="2"/>
            <charset val="238"/>
          </rPr>
          <t xml:space="preserve">
Wprowadź objętość netto całego systemu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  <charset val="238"/>
          </rPr>
          <t>bartek:</t>
        </r>
        <r>
          <rPr>
            <sz val="9"/>
            <color indexed="81"/>
            <rFont val="Tahoma"/>
            <family val="2"/>
            <charset val="238"/>
          </rPr>
          <t xml:space="preserve">
Wybieramy suplement, który masz w posiadaniu</t>
        </r>
      </text>
    </comment>
  </commentList>
</comments>
</file>

<file path=xl/sharedStrings.xml><?xml version="1.0" encoding="utf-8"?>
<sst xmlns="http://schemas.openxmlformats.org/spreadsheetml/2006/main" count="35" uniqueCount="34">
  <si>
    <t>N</t>
  </si>
  <si>
    <t>P</t>
  </si>
  <si>
    <t>NO3</t>
  </si>
  <si>
    <t>PO4</t>
  </si>
  <si>
    <t>g</t>
  </si>
  <si>
    <t>ml</t>
  </si>
  <si>
    <t>g NO3/PO4 w 500ml</t>
  </si>
  <si>
    <t>1ml</t>
  </si>
  <si>
    <t>mg</t>
  </si>
  <si>
    <t>KNO3</t>
  </si>
  <si>
    <t>NaNO3</t>
  </si>
  <si>
    <t>K3PO4</t>
  </si>
  <si>
    <t>Na3PO4 (bezw.)</t>
  </si>
  <si>
    <t>Obliczanie i korekcja wartości Stosunku Redfielda (RR)</t>
  </si>
  <si>
    <t>Wprowadź wyniki testów:</t>
  </si>
  <si>
    <t>NO3 (mg/L)</t>
  </si>
  <si>
    <t>PO4 (mg/L)</t>
  </si>
  <si>
    <t>Redfield Ratio RR:</t>
  </si>
  <si>
    <t>Wprowadź ilość wody w systemie:</t>
  </si>
  <si>
    <t>Wartość idealna to 16, ale wartości</t>
  </si>
  <si>
    <t>Litraż netto (L):</t>
  </si>
  <si>
    <t>w zakresie 14-21 nie wymagają korekcji</t>
  </si>
  <si>
    <t>Jeśli wartość RR jest mniejsza od 14 należy zwiększyć NO3 do:</t>
  </si>
  <si>
    <t>mg NO3/L</t>
  </si>
  <si>
    <t>Jeśli wartość RR jest więsza od 21 należy zwiększyć PO4 do:</t>
  </si>
  <si>
    <t>mg PO4/L</t>
  </si>
  <si>
    <t>Przygotowanie suplementów:</t>
  </si>
  <si>
    <t>Suplement:</t>
  </si>
  <si>
    <t>Odważ (g):</t>
  </si>
  <si>
    <t>Rozpuść w (ml RO):</t>
  </si>
  <si>
    <t>Dopełnij do (ml):</t>
  </si>
  <si>
    <t>W Twoim systemie 1ml powyższego</t>
  </si>
  <si>
    <t xml:space="preserve"> roztworu zwiększy parametr o:</t>
  </si>
  <si>
    <t>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</si>
</sst>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8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7" tint="0.7999816888943144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5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164" fontId="4" fillId="0" borderId="0" xfId="0" applyNumberFormat="1" applyFont="1" applyProtection="1"/>
    <xf numFmtId="0" fontId="4" fillId="0" borderId="0" xfId="0" applyFont="1" applyAlignment="1" applyProtection="1">
      <alignment horizontal="center" vertical="center"/>
    </xf>
    <xf numFmtId="165" fontId="4" fillId="0" borderId="0" xfId="0" applyNumberFormat="1" applyFont="1" applyProtection="1"/>
    <xf numFmtId="0" fontId="3" fillId="3" borderId="5" xfId="0" applyFont="1" applyFill="1" applyBorder="1" applyProtection="1"/>
    <xf numFmtId="0" fontId="3" fillId="3" borderId="6" xfId="0" applyFont="1" applyFill="1" applyBorder="1" applyAlignment="1" applyProtection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Protection="1"/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164" fontId="5" fillId="3" borderId="0" xfId="0" applyNumberFormat="1" applyFont="1" applyFill="1" applyBorder="1" applyAlignment="1" applyProtection="1">
      <alignment horizontal="center" vertical="center"/>
    </xf>
    <xf numFmtId="166" fontId="6" fillId="3" borderId="1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7" fillId="0" borderId="0" xfId="0" applyFont="1" applyProtection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2" fontId="3" fillId="0" borderId="0" xfId="0" applyNumberFormat="1" applyFont="1" applyProtection="1"/>
    <xf numFmtId="164" fontId="3" fillId="0" borderId="0" xfId="0" applyNumberFormat="1" applyFont="1" applyProtection="1"/>
    <xf numFmtId="0" fontId="6" fillId="3" borderId="0" xfId="0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left" vertical="center"/>
    </xf>
    <xf numFmtId="166" fontId="6" fillId="0" borderId="0" xfId="0" applyNumberFormat="1" applyFont="1" applyProtection="1"/>
    <xf numFmtId="0" fontId="3" fillId="3" borderId="0" xfId="0" applyFont="1" applyFill="1" applyBorder="1" applyAlignment="1" applyProtection="1">
      <alignment horizontal="right" vertical="center"/>
    </xf>
    <xf numFmtId="164" fontId="3" fillId="3" borderId="9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0" fontId="3" fillId="3" borderId="9" xfId="0" applyFont="1" applyFill="1" applyBorder="1" applyProtection="1"/>
    <xf numFmtId="0" fontId="3" fillId="3" borderId="0" xfId="0" applyFont="1" applyFill="1" applyBorder="1" applyProtection="1"/>
    <xf numFmtId="0" fontId="3" fillId="3" borderId="0" xfId="0" applyFont="1" applyFill="1" applyProtection="1"/>
    <xf numFmtId="165" fontId="6" fillId="3" borderId="1" xfId="0" applyNumberFormat="1" applyFont="1" applyFill="1" applyBorder="1" applyAlignment="1" applyProtection="1">
      <alignment horizontal="center" vertical="center"/>
    </xf>
    <xf numFmtId="0" fontId="3" fillId="3" borderId="10" xfId="0" applyFont="1" applyFill="1" applyBorder="1" applyProtection="1"/>
    <xf numFmtId="0" fontId="3" fillId="3" borderId="11" xfId="0" applyFont="1" applyFill="1" applyBorder="1" applyProtection="1"/>
    <xf numFmtId="0" fontId="3" fillId="3" borderId="12" xfId="0" applyFont="1" applyFill="1" applyBorder="1" applyProtection="1"/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right"/>
    </xf>
    <xf numFmtId="0" fontId="3" fillId="3" borderId="4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"/>
  <sheetViews>
    <sheetView showGridLines="0" showRowColHeaders="0" tabSelected="1" zoomScaleNormal="100" workbookViewId="0">
      <selection activeCell="D19" sqref="D19"/>
    </sheetView>
  </sheetViews>
  <sheetFormatPr defaultRowHeight="12" x14ac:dyDescent="0.2"/>
  <cols>
    <col min="1" max="1" width="1" style="1" customWidth="1"/>
    <col min="2" max="2" width="0.85546875" style="1" customWidth="1"/>
    <col min="3" max="3" width="11.85546875" style="1" customWidth="1"/>
    <col min="4" max="4" width="25.28515625" style="1" customWidth="1"/>
    <col min="5" max="6" width="15.140625" style="1" customWidth="1"/>
    <col min="7" max="7" width="9.140625" style="1" customWidth="1"/>
    <col min="8" max="8" width="8.28515625" style="1" customWidth="1"/>
    <col min="9" max="12" width="1.140625" style="1" customWidth="1"/>
    <col min="13" max="16384" width="9.140625" style="1"/>
  </cols>
  <sheetData>
    <row r="1" spans="1:17" ht="0.75" customHeight="1" x14ac:dyDescent="0.2"/>
    <row r="2" spans="1:17" ht="0.75" customHeight="1" x14ac:dyDescent="0.2"/>
    <row r="3" spans="1:17" ht="0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0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0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0.75" customHeight="1" x14ac:dyDescent="0.2">
      <c r="A6" s="2"/>
      <c r="B6" s="2"/>
      <c r="C6" s="2"/>
      <c r="D6" s="2" t="s">
        <v>0</v>
      </c>
      <c r="E6" s="2">
        <v>14.0067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0.75" customHeight="1" x14ac:dyDescent="0.2">
      <c r="A7" s="2"/>
      <c r="B7" s="2"/>
      <c r="C7" s="2"/>
      <c r="D7" s="2" t="s">
        <v>1</v>
      </c>
      <c r="E7" s="3">
        <v>30.973800000000001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0.75" customHeight="1" x14ac:dyDescent="0.2">
      <c r="A8" s="2"/>
      <c r="B8" s="2"/>
      <c r="C8" s="2"/>
      <c r="D8" s="2" t="s">
        <v>2</v>
      </c>
      <c r="E8" s="3">
        <v>62.004899999999999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0.75" customHeight="1" x14ac:dyDescent="0.2">
      <c r="A9" s="2"/>
      <c r="B9" s="2"/>
      <c r="C9" s="2"/>
      <c r="D9" s="2" t="s">
        <v>3</v>
      </c>
      <c r="E9" s="3">
        <v>94.971400000000003</v>
      </c>
      <c r="F9" s="4" t="s">
        <v>4</v>
      </c>
      <c r="G9" s="4"/>
      <c r="H9" s="4" t="s">
        <v>5</v>
      </c>
      <c r="I9" s="4" t="s">
        <v>6</v>
      </c>
      <c r="J9" s="4" t="s">
        <v>7</v>
      </c>
      <c r="K9" s="4" t="s">
        <v>8</v>
      </c>
      <c r="L9" s="2">
        <f>D22</f>
        <v>800</v>
      </c>
      <c r="M9" s="2"/>
      <c r="N9" s="2"/>
      <c r="O9" s="2"/>
      <c r="P9" s="2"/>
      <c r="Q9" s="2"/>
    </row>
    <row r="10" spans="1:17" ht="0.75" customHeight="1" x14ac:dyDescent="0.2">
      <c r="A10" s="2"/>
      <c r="B10" s="2"/>
      <c r="C10" s="2"/>
      <c r="D10" s="2" t="s">
        <v>9</v>
      </c>
      <c r="E10" s="3">
        <v>101.10319</v>
      </c>
      <c r="F10" s="2">
        <v>100</v>
      </c>
      <c r="G10" s="2">
        <v>400</v>
      </c>
      <c r="H10" s="2">
        <v>500</v>
      </c>
      <c r="I10" s="5">
        <f>F10*E8/E10</f>
        <v>61.328331974490617</v>
      </c>
      <c r="J10" s="5">
        <f>I10/H10</f>
        <v>0.12265666394898124</v>
      </c>
      <c r="K10" s="5">
        <f>J10*1000</f>
        <v>122.65666394898123</v>
      </c>
      <c r="L10" s="2">
        <f>K10/L9</f>
        <v>0.15332082993622653</v>
      </c>
      <c r="M10" s="2"/>
      <c r="N10" s="2"/>
      <c r="O10" s="2"/>
      <c r="P10" s="2"/>
      <c r="Q10" s="2"/>
    </row>
    <row r="11" spans="1:17" ht="0.75" customHeight="1" x14ac:dyDescent="0.2">
      <c r="A11" s="2"/>
      <c r="B11" s="2"/>
      <c r="C11" s="2"/>
      <c r="D11" s="2" t="s">
        <v>10</v>
      </c>
      <c r="E11" s="3">
        <v>84.994669999999999</v>
      </c>
      <c r="F11" s="2">
        <v>100</v>
      </c>
      <c r="G11" s="2">
        <v>400</v>
      </c>
      <c r="H11" s="2">
        <v>500</v>
      </c>
      <c r="I11" s="5">
        <f>F11*E8/E11</f>
        <v>72.951515665629387</v>
      </c>
      <c r="J11" s="5">
        <f t="shared" ref="J11:J13" si="0">I11/H11</f>
        <v>0.14590303133125879</v>
      </c>
      <c r="K11" s="5">
        <f t="shared" ref="K11:K13" si="1">J11*1000</f>
        <v>145.90303133125877</v>
      </c>
      <c r="L11" s="2">
        <f>K11/L9</f>
        <v>0.18237878916407346</v>
      </c>
      <c r="M11" s="2"/>
      <c r="N11" s="2"/>
      <c r="O11" s="2"/>
      <c r="P11" s="2"/>
      <c r="Q11" s="2"/>
    </row>
    <row r="12" spans="1:17" ht="0.75" customHeight="1" x14ac:dyDescent="0.2">
      <c r="A12" s="2"/>
      <c r="B12" s="2"/>
      <c r="C12" s="2"/>
      <c r="D12" s="2" t="s">
        <v>11</v>
      </c>
      <c r="E12" s="5">
        <v>212.26626999999999</v>
      </c>
      <c r="F12" s="2">
        <v>10</v>
      </c>
      <c r="G12" s="2">
        <v>400</v>
      </c>
      <c r="H12" s="2">
        <v>500</v>
      </c>
      <c r="I12" s="5">
        <f>F12*E9/E12</f>
        <v>4.4741635117063119</v>
      </c>
      <c r="J12" s="5">
        <f t="shared" si="0"/>
        <v>8.9483270234126232E-3</v>
      </c>
      <c r="K12" s="5">
        <f t="shared" si="1"/>
        <v>8.9483270234126238</v>
      </c>
      <c r="L12" s="2">
        <f>K12/L9</f>
        <v>1.1185408779265779E-2</v>
      </c>
      <c r="M12" s="2"/>
      <c r="N12" s="2"/>
      <c r="O12" s="2"/>
      <c r="P12" s="2"/>
      <c r="Q12" s="2"/>
    </row>
    <row r="13" spans="1:17" ht="0.75" customHeight="1" x14ac:dyDescent="0.2">
      <c r="A13" s="2"/>
      <c r="B13" s="2"/>
      <c r="C13" s="2"/>
      <c r="D13" s="2" t="s">
        <v>12</v>
      </c>
      <c r="E13" s="3">
        <v>163.94071</v>
      </c>
      <c r="F13" s="2">
        <v>10</v>
      </c>
      <c r="G13" s="2">
        <v>400</v>
      </c>
      <c r="H13" s="2">
        <v>500</v>
      </c>
      <c r="I13" s="5">
        <f>F13*E9/E13</f>
        <v>5.7930333472387678</v>
      </c>
      <c r="J13" s="5">
        <f t="shared" si="0"/>
        <v>1.1586066694477535E-2</v>
      </c>
      <c r="K13" s="5">
        <f t="shared" si="1"/>
        <v>11.586066694477536</v>
      </c>
      <c r="L13" s="2">
        <f>K13/L9</f>
        <v>1.448258336809692E-2</v>
      </c>
      <c r="M13" s="2"/>
      <c r="N13" s="2"/>
      <c r="O13" s="2"/>
      <c r="P13" s="2"/>
      <c r="Q13" s="2"/>
    </row>
    <row r="14" spans="1:17" ht="3" customHeight="1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1.75" customHeight="1" x14ac:dyDescent="0.2">
      <c r="B15" s="40" t="s">
        <v>13</v>
      </c>
      <c r="C15" s="41"/>
      <c r="D15" s="41"/>
      <c r="E15" s="41"/>
      <c r="F15" s="41"/>
      <c r="G15" s="41"/>
      <c r="H15" s="42"/>
    </row>
    <row r="16" spans="1:17" ht="12.75" thickBot="1" x14ac:dyDescent="0.25">
      <c r="B16" s="43"/>
      <c r="C16" s="44"/>
      <c r="D16" s="44"/>
      <c r="E16" s="44"/>
      <c r="F16" s="44"/>
      <c r="G16" s="44"/>
      <c r="H16" s="45"/>
    </row>
    <row r="17" spans="2:18" x14ac:dyDescent="0.2">
      <c r="B17" s="6"/>
      <c r="C17" s="7"/>
      <c r="D17" s="7" t="s">
        <v>14</v>
      </c>
      <c r="E17" s="7"/>
      <c r="F17" s="8"/>
      <c r="G17" s="7"/>
      <c r="H17" s="9"/>
    </row>
    <row r="18" spans="2:18" x14ac:dyDescent="0.2">
      <c r="B18" s="10"/>
      <c r="C18" s="18" t="s">
        <v>15</v>
      </c>
      <c r="D18" s="11">
        <v>5</v>
      </c>
      <c r="E18" s="12">
        <f>D18*E6/E8</f>
        <v>1.1294833150283285</v>
      </c>
      <c r="F18" s="13">
        <f>E18/E6</f>
        <v>8.0638788224801597E-2</v>
      </c>
      <c r="G18" s="18"/>
      <c r="H18" s="19"/>
    </row>
    <row r="19" spans="2:18" x14ac:dyDescent="0.2">
      <c r="B19" s="10"/>
      <c r="C19" s="18" t="s">
        <v>16</v>
      </c>
      <c r="D19" s="11">
        <v>0.7</v>
      </c>
      <c r="E19" s="12">
        <f>D19*E7/E9</f>
        <v>0.228296729331146</v>
      </c>
      <c r="F19" s="13">
        <f>E19/E7</f>
        <v>7.3706400032009633E-3</v>
      </c>
      <c r="G19" s="18"/>
      <c r="H19" s="19"/>
    </row>
    <row r="20" spans="2:18" x14ac:dyDescent="0.2">
      <c r="B20" s="10"/>
      <c r="C20" s="18"/>
      <c r="D20" s="18"/>
      <c r="E20" s="18"/>
      <c r="F20" s="18" t="s">
        <v>17</v>
      </c>
      <c r="G20" s="14">
        <f>F18/F19</f>
        <v>10.940540874304176</v>
      </c>
      <c r="H20" s="19"/>
    </row>
    <row r="21" spans="2:18" x14ac:dyDescent="0.2">
      <c r="B21" s="10"/>
      <c r="C21" s="18"/>
      <c r="D21" s="18" t="s">
        <v>18</v>
      </c>
      <c r="E21" s="18"/>
      <c r="F21" s="15" t="s">
        <v>19</v>
      </c>
      <c r="G21" s="15"/>
      <c r="H21" s="19"/>
      <c r="O21" s="16"/>
    </row>
    <row r="22" spans="2:18" x14ac:dyDescent="0.2">
      <c r="B22" s="10"/>
      <c r="C22" s="18" t="s">
        <v>20</v>
      </c>
      <c r="D22" s="17">
        <v>800</v>
      </c>
      <c r="E22" s="18"/>
      <c r="F22" s="50" t="s">
        <v>21</v>
      </c>
      <c r="G22" s="50"/>
      <c r="H22" s="51"/>
      <c r="O22" s="20"/>
      <c r="P22" s="21"/>
      <c r="R22" s="22"/>
    </row>
    <row r="23" spans="2:18" x14ac:dyDescent="0.2">
      <c r="B23" s="10"/>
      <c r="C23" s="18"/>
      <c r="D23" s="18"/>
      <c r="E23" s="18"/>
      <c r="F23" s="18"/>
      <c r="G23" s="18"/>
      <c r="H23" s="19"/>
      <c r="O23" s="20"/>
      <c r="P23" s="21"/>
      <c r="R23" s="22"/>
    </row>
    <row r="24" spans="2:18" x14ac:dyDescent="0.2">
      <c r="B24" s="10"/>
      <c r="C24" s="18"/>
      <c r="D24" s="23"/>
      <c r="E24" s="18"/>
      <c r="F24" s="18"/>
      <c r="G24" s="18"/>
      <c r="H24" s="19"/>
      <c r="O24" s="20"/>
    </row>
    <row r="25" spans="2:18" x14ac:dyDescent="0.2">
      <c r="B25" s="10"/>
      <c r="C25" s="18"/>
      <c r="D25" s="52" t="s">
        <v>22</v>
      </c>
      <c r="E25" s="52"/>
      <c r="F25" s="52"/>
      <c r="G25" s="24">
        <f>16*D18/G20</f>
        <v>7.312252741351605</v>
      </c>
      <c r="H25" s="25" t="s">
        <v>23</v>
      </c>
      <c r="O25" s="20"/>
      <c r="P25" s="26"/>
    </row>
    <row r="26" spans="2:18" x14ac:dyDescent="0.2">
      <c r="B26" s="10"/>
      <c r="C26" s="18"/>
      <c r="D26" s="52" t="s">
        <v>24</v>
      </c>
      <c r="E26" s="52"/>
      <c r="F26" s="52"/>
      <c r="G26" s="24">
        <f>G20/16*D19</f>
        <v>0.47864866325080768</v>
      </c>
      <c r="H26" s="25" t="s">
        <v>25</v>
      </c>
    </row>
    <row r="27" spans="2:18" x14ac:dyDescent="0.2">
      <c r="B27" s="10"/>
      <c r="C27" s="18"/>
      <c r="D27" s="27"/>
      <c r="E27" s="27"/>
      <c r="F27" s="27"/>
      <c r="G27" s="18"/>
      <c r="H27" s="19"/>
    </row>
    <row r="28" spans="2:18" x14ac:dyDescent="0.2">
      <c r="B28" s="10"/>
      <c r="C28" s="46" t="s">
        <v>26</v>
      </c>
      <c r="D28" s="47"/>
      <c r="E28" s="18"/>
      <c r="F28" s="18"/>
      <c r="G28" s="18"/>
      <c r="H28" s="28"/>
    </row>
    <row r="29" spans="2:18" x14ac:dyDescent="0.2">
      <c r="B29" s="10"/>
      <c r="C29" s="29" t="s">
        <v>27</v>
      </c>
      <c r="D29" s="29" t="s">
        <v>28</v>
      </c>
      <c r="E29" s="30" t="s">
        <v>29</v>
      </c>
      <c r="F29" s="31" t="s">
        <v>30</v>
      </c>
      <c r="G29" s="32"/>
      <c r="H29" s="33"/>
    </row>
    <row r="30" spans="2:18" x14ac:dyDescent="0.2">
      <c r="B30" s="10"/>
      <c r="C30" s="17" t="s">
        <v>9</v>
      </c>
      <c r="D30" s="29">
        <f>VLOOKUP(C30,D10:H13,3,FALSE)</f>
        <v>100</v>
      </c>
      <c r="E30" s="29">
        <f>VLOOKUP(C30,D10:H13,4,FALSE)</f>
        <v>400</v>
      </c>
      <c r="F30" s="29">
        <f>VLOOKUP(C30,D10:H13,5,FALSE)</f>
        <v>500</v>
      </c>
      <c r="G30" s="18"/>
      <c r="H30" s="33"/>
    </row>
    <row r="31" spans="2:18" x14ac:dyDescent="0.2">
      <c r="B31" s="10"/>
      <c r="C31" s="34"/>
      <c r="D31" s="34"/>
      <c r="E31" s="34"/>
      <c r="F31" s="34"/>
      <c r="G31" s="34"/>
      <c r="H31" s="33"/>
    </row>
    <row r="32" spans="2:18" x14ac:dyDescent="0.2">
      <c r="B32" s="10"/>
      <c r="C32" s="34"/>
      <c r="D32" s="48" t="s">
        <v>31</v>
      </c>
      <c r="E32" s="48"/>
      <c r="F32" s="18"/>
      <c r="G32" s="34"/>
      <c r="H32" s="33"/>
    </row>
    <row r="33" spans="2:8" x14ac:dyDescent="0.2">
      <c r="B33" s="10"/>
      <c r="C33" s="35"/>
      <c r="D33" s="48" t="s">
        <v>32</v>
      </c>
      <c r="E33" s="49"/>
      <c r="F33" s="36">
        <f>VLOOKUP(C30,D10:L13,9,FALSE)</f>
        <v>0.15332082993622653</v>
      </c>
      <c r="G33" s="34" t="s">
        <v>33</v>
      </c>
      <c r="H33" s="33"/>
    </row>
    <row r="34" spans="2:8" x14ac:dyDescent="0.2">
      <c r="B34" s="10"/>
      <c r="C34" s="35"/>
      <c r="D34" s="35"/>
      <c r="E34" s="35"/>
      <c r="F34" s="35"/>
      <c r="G34" s="34"/>
      <c r="H34" s="33"/>
    </row>
    <row r="35" spans="2:8" ht="4.5" customHeight="1" thickBot="1" x14ac:dyDescent="0.25">
      <c r="B35" s="37"/>
      <c r="C35" s="38"/>
      <c r="D35" s="38"/>
      <c r="E35" s="38"/>
      <c r="F35" s="38"/>
      <c r="G35" s="38"/>
      <c r="H35" s="39"/>
    </row>
    <row r="38" spans="2:8" hidden="1" x14ac:dyDescent="0.2"/>
    <row r="39" spans="2:8" hidden="1" x14ac:dyDescent="0.2"/>
    <row r="40" spans="2:8" hidden="1" x14ac:dyDescent="0.2"/>
    <row r="41" spans="2:8" hidden="1" x14ac:dyDescent="0.2"/>
    <row r="42" spans="2:8" hidden="1" x14ac:dyDescent="0.2"/>
    <row r="43" spans="2:8" hidden="1" x14ac:dyDescent="0.2"/>
    <row r="44" spans="2:8" hidden="1" x14ac:dyDescent="0.2"/>
    <row r="45" spans="2:8" hidden="1" x14ac:dyDescent="0.2"/>
    <row r="46" spans="2:8" hidden="1" x14ac:dyDescent="0.2"/>
  </sheetData>
  <sheetProtection algorithmName="SHA-512" hashValue="wOXFbG58rY8Gg1B8GW8M0x86sKH5wg9e6x0eyW2u5TBPnjNGhlFHWqLLsNXTSI5+rjM18pTMWS2UDnZUYDcSmg==" saltValue="5VNgD64Cs7MY9CjDEhMohw==" spinCount="100000" sheet="1" objects="1" scenarios="1" selectLockedCells="1"/>
  <dataConsolidate/>
  <customSheetViews>
    <customSheetView guid="{A4107E84-4552-4AD1-ABE3-30C47B411220}" showGridLines="0" showRowCol="0">
      <selection activeCell="D18" sqref="D18"/>
      <pageMargins left="0" right="0" top="0" bottom="0" header="0" footer="0"/>
    </customSheetView>
  </customSheetViews>
  <mergeCells count="7">
    <mergeCell ref="B15:H16"/>
    <mergeCell ref="C28:D28"/>
    <mergeCell ref="D33:E33"/>
    <mergeCell ref="D32:E32"/>
    <mergeCell ref="F22:H22"/>
    <mergeCell ref="D25:F25"/>
    <mergeCell ref="D26:F26"/>
  </mergeCells>
  <dataValidations disablePrompts="1" xWindow="338" yWindow="624" count="1">
    <dataValidation type="list" allowBlank="1" showInputMessage="1" showErrorMessage="1" prompt="Wybierz suplement który posiadasz. _x000a_Dla podbicia azotanów stosujemy KNO3 lub NaNO3_x000a_Dla podbicia fosforanów stosujemy K3PO4 lub Na3PO4" sqref="C30">
      <formula1>_Suplement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Sheet4</vt:lpstr>
      <vt:lpstr>_K3PO4</vt:lpstr>
      <vt:lpstr>_KNO3</vt:lpstr>
      <vt:lpstr>_Na3PO4</vt:lpstr>
      <vt:lpstr>_NaNO3</vt:lpstr>
      <vt:lpstr>_Suplement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barte</dc:creator>
  <cp:keywords/>
  <dc:description/>
  <cp:lastModifiedBy>barte</cp:lastModifiedBy>
  <cp:revision/>
  <dcterms:created xsi:type="dcterms:W3CDTF">2016-04-17T07:00:12Z</dcterms:created>
  <dcterms:modified xsi:type="dcterms:W3CDTF">2017-04-17T19:58:56Z</dcterms:modified>
  <cp:category/>
  <cp:contentStatus/>
</cp:coreProperties>
</file>